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3" i="59" l="1"/>
  <c r="C54" i="59"/>
  <c r="C8" i="60" l="1"/>
  <c r="D110" i="62" l="1"/>
  <c r="D103" i="62" s="1"/>
  <c r="D102" i="62" s="1"/>
  <c r="D96" i="62"/>
  <c r="D93" i="62"/>
  <c r="D61" i="62"/>
  <c r="D49" i="62"/>
  <c r="C49" i="62"/>
  <c r="C61" i="62"/>
  <c r="C93" i="62"/>
  <c r="C96" i="62"/>
  <c r="C103" i="62"/>
  <c r="C102" i="62" s="1"/>
  <c r="D37" i="62"/>
  <c r="D28" i="62"/>
  <c r="D20" i="62"/>
  <c r="C37" i="62"/>
  <c r="C28" i="62"/>
  <c r="C20" i="62"/>
  <c r="C185" i="60"/>
  <c r="C117" i="60"/>
  <c r="C107" i="60"/>
  <c r="C100" i="60"/>
  <c r="C73" i="60"/>
  <c r="C58" i="60"/>
  <c r="D74" i="59"/>
  <c r="D62" i="59"/>
  <c r="E74" i="59"/>
  <c r="C74" i="59"/>
  <c r="C62" i="59"/>
  <c r="E54" i="59"/>
  <c r="D54" i="59"/>
  <c r="D48" i="62" l="1"/>
  <c r="D113" i="62" s="1"/>
  <c r="C48" i="62"/>
  <c r="C99" i="60"/>
  <c r="E62" i="59"/>
  <c r="D192" i="60" l="1"/>
  <c r="D133" i="60"/>
  <c r="D219" i="60"/>
  <c r="D215" i="60"/>
  <c r="D211" i="60"/>
  <c r="D207" i="60"/>
  <c r="D203" i="60"/>
  <c r="D199" i="60"/>
  <c r="D195" i="60"/>
  <c r="D191" i="60"/>
  <c r="D187" i="60"/>
  <c r="D184" i="60"/>
  <c r="D180" i="60"/>
  <c r="D176" i="60"/>
  <c r="D172" i="60"/>
  <c r="D168" i="60"/>
  <c r="D164" i="60"/>
  <c r="D160" i="60"/>
  <c r="D156" i="60"/>
  <c r="D152" i="60"/>
  <c r="D148" i="60"/>
  <c r="D144" i="60"/>
  <c r="D140" i="60"/>
  <c r="D136" i="60"/>
  <c r="D132" i="60"/>
  <c r="D128" i="60"/>
  <c r="D124" i="60"/>
  <c r="D120" i="60"/>
  <c r="D113" i="60"/>
  <c r="D109" i="60"/>
  <c r="D106" i="60"/>
  <c r="D102" i="60"/>
  <c r="D99" i="60"/>
  <c r="D197" i="60"/>
  <c r="D182" i="60"/>
  <c r="D174" i="60"/>
  <c r="D166" i="60"/>
  <c r="D158" i="60"/>
  <c r="D150" i="60"/>
  <c r="D138" i="60"/>
  <c r="D130" i="60"/>
  <c r="D122" i="60"/>
  <c r="D115" i="60"/>
  <c r="D220" i="60"/>
  <c r="D212" i="60"/>
  <c r="D204" i="60"/>
  <c r="D196" i="60"/>
  <c r="D165" i="60"/>
  <c r="D157" i="60"/>
  <c r="D145" i="60"/>
  <c r="D137" i="60"/>
  <c r="D125" i="60"/>
  <c r="D117" i="60"/>
  <c r="D110" i="60"/>
  <c r="D218" i="60"/>
  <c r="D214" i="60"/>
  <c r="D210" i="60"/>
  <c r="D206" i="60"/>
  <c r="D202" i="60"/>
  <c r="D198" i="60"/>
  <c r="D194" i="60"/>
  <c r="D190" i="60"/>
  <c r="D186" i="60"/>
  <c r="D183" i="60"/>
  <c r="D179" i="60"/>
  <c r="D175" i="60"/>
  <c r="D171" i="60"/>
  <c r="D167" i="60"/>
  <c r="D163" i="60"/>
  <c r="D159" i="60"/>
  <c r="D155" i="60"/>
  <c r="D151" i="60"/>
  <c r="D147" i="60"/>
  <c r="D143" i="60"/>
  <c r="D139" i="60"/>
  <c r="D135" i="60"/>
  <c r="D131" i="60"/>
  <c r="D127" i="60"/>
  <c r="D123" i="60"/>
  <c r="D119" i="60"/>
  <c r="D116" i="60"/>
  <c r="D112" i="60"/>
  <c r="D108" i="60"/>
  <c r="D105" i="60"/>
  <c r="D101" i="60"/>
  <c r="D217" i="60"/>
  <c r="D213" i="60"/>
  <c r="D209" i="60"/>
  <c r="D205" i="60"/>
  <c r="D201" i="60"/>
  <c r="D193" i="60"/>
  <c r="D189" i="60"/>
  <c r="D178" i="60"/>
  <c r="D170" i="60"/>
  <c r="D162" i="60"/>
  <c r="D154" i="60"/>
  <c r="D146" i="60"/>
  <c r="D142" i="60"/>
  <c r="D134" i="60"/>
  <c r="D126" i="60"/>
  <c r="D118" i="60"/>
  <c r="D111" i="60"/>
  <c r="D104" i="60"/>
  <c r="D216" i="60"/>
  <c r="D208" i="60"/>
  <c r="D200" i="60"/>
  <c r="D188" i="60"/>
  <c r="D181" i="60"/>
  <c r="D177" i="60"/>
  <c r="D173" i="60"/>
  <c r="D169" i="60"/>
  <c r="D161" i="60"/>
  <c r="D153" i="60"/>
  <c r="D149" i="60"/>
  <c r="D141" i="60"/>
  <c r="D129" i="60"/>
  <c r="D121" i="60"/>
  <c r="D114" i="60"/>
  <c r="D103" i="60"/>
  <c r="C98" i="60"/>
  <c r="D98" i="60" s="1"/>
  <c r="D107" i="60"/>
  <c r="D100" i="60"/>
  <c r="D185" i="60"/>
  <c r="A1" i="59" l="1"/>
  <c r="A1" i="64" s="1"/>
  <c r="A1" i="63" l="1"/>
  <c r="E1" i="62" l="1"/>
  <c r="E2" i="62"/>
  <c r="E3" i="62"/>
  <c r="C113" i="62" l="1"/>
  <c r="D43" i="62" l="1"/>
  <c r="C43" i="62"/>
  <c r="E1" i="61" l="1"/>
  <c r="H1" i="59"/>
  <c r="E3" i="61"/>
  <c r="E2" i="61"/>
  <c r="E3" i="60"/>
  <c r="C30" i="64" l="1"/>
  <c r="C7" i="64"/>
  <c r="C39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3" l="1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<sst xmlns="http://schemas.openxmlformats.org/spreadsheetml/2006/main" count="908" uniqueCount="654">
  <si>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</si>
  <si>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</si>
  <si>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</si>
  <si>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</si>
  <si>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</si>
  <si>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</si>
  <si>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</si>
  <si>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</si>
  <si>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</si>
  <si>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</si>
  <si>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</si>
  <si>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</si>
  <si>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</si>
  <si>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</si>
  <si>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</si>
  <si>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</si>
  <si>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</si>
  <si>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</si>
  <si>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</si>
  <si>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</si>
  <si>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</si>
  <si>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</si>
  <si>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</si>
  <si>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</si>
  <si>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</si>
  <si>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</si>
  <si>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</si>
  <si>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</si>
  <si>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</si>
  <si>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</si>
  <si>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</si>
  <si>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</si>
  <si>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</si>
  <si>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</si>
  <si>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</si>
  <si>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</si>
  <si>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</si>
  <si>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</si>
  <si>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</si>
  <si>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</si>
  <si>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</si>
  <si>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</si>
  <si>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</si>
  <si>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</si>
  <si>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</si>
  <si>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</si>
  <si>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</si>
  <si>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</si>
  <si>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</si>
  <si>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</si>
  <si>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</si>
  <si>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</si>
  <si>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</si>
  <si>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</si>
  <si>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</si>
  <si>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</si>
  <si>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</si>
  <si>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</si>
  <si>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</si>
  <si>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</si>
  <si>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</si>
  <si>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</si>
  <si>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</si>
  <si>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</si>
  <si>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</si>
  <si>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</si>
  <si>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</si>
  <si>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</si>
  <si>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</si>
  <si>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</si>
  <si>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</si>
  <si>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</si>
  <si>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</si>
  <si>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</si>
  <si>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</si>
  <si>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</si>
  <si>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</si>
  <si>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</si>
  <si>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</si>
  <si>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</si>
  <si>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</si>
  <si>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</si>
  <si>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</si>
  <si>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</si>
  <si>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</si>
  <si>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</si>
  <si>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</si>
  <si>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</si>
  <si>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</si>
  <si>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</si>
  <si>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</si>
  <si>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</si>
  <si>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</si>
  <si>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</si>
  <si>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</si>
  <si>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</si>
  <si>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</si>
  <si>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</si>
  <si>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</si>
  <si>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</si>
  <si>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</si>
  <si>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</si>
  <si>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</si>
  <si>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</si>
  <si>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</si>
  <si>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</si>
  <si>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</si>
  <si>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</si>
  <si>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</si>
  <si>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</si>
  <si>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</si>
  <si>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</si>
  <si>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</si>
  <si>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</si>
  <si>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</si>
  <si>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</si>
  <si>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</si>
  <si>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</si>
  <si>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</si>
  <si>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</si>
  <si>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</si>
  <si>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</si>
  <si>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</si>
  <si>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</si>
  <si>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</si>
  <si>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</si>
  <si>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</si>
  <si>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</si>
  <si>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</si>
  <si>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</si>
  <si>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</si>
  <si>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</si>
  <si>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</si>
  <si>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</si>
  <si>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</si>
  <si>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</si>
  <si>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</si>
  <si>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</si>
  <si>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</si>
  <si>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</si>
  <si>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</si>
  <si>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</si>
  <si>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</si>
  <si>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</si>
  <si>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</si>
  <si>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</si>
  <si>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</si>
  <si>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</si>
  <si>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</si>
  <si>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</si>
  <si>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</si>
  <si>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</si>
  <si>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</si>
  <si>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</si>
  <si>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</si>
  <si>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</si>
  <si>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</si>
  <si>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</si>
  <si>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</si>
  <si>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</si>
  <si>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</si>
  <si>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</si>
  <si>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</si>
  <si>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</si>
  <si>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</si>
  <si>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</si>
  <si>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</si>
  <si>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</si>
  <si>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</si>
  <si>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</si>
  <si>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</si>
  <si>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</si>
  <si>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</si>
  <si>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</si>
  <si>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</si>
  <si>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</si>
  <si>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</si>
  <si>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</si>
  <si>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</si>
  <si>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</si>
  <si>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</si>
  <si>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</si>
  <si>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</si>
  <si>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</si>
  <si>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</si>
  <si>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</si>
  <si>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</si>
  <si>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</si>
  <si>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</si>
  <si>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</si>
  <si>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</si>
  <si>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</si>
  <si>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</si>
  <si>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</si>
  <si>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</si>
  <si>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</si>
  <si>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</si>
  <si>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</si>
  <si>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</si>
  <si>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</si>
  <si>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</si>
  <si>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</si>
  <si>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</si>
  <si>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</si>
  <si>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</si>
  <si>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</si>
  <si>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</si>
  <si>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</si>
  <si>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</si>
  <si>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</si>
  <si>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</si>
  <si>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</si>
  <si>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</si>
  <si>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</si>
  <si>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</si>
  <si>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</si>
  <si>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</si>
  <si>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</si>
  <si>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</si>
  <si>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</si>
  <si>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</si>
  <si>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</si>
  <si>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</si>
  <si>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</si>
  <si>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</si>
  <si>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</si>
  <si>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</si>
  <si>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</si>
  <si>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</si>
  <si>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</si>
  <si>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</si>
  <si>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</si>
  <si>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</si>
  <si>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</si>
  <si>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</si>
  <si>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</si>
  <si>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</si>
  <si>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</si>
  <si>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</si>
  <si>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</si>
  <si>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</si>
  <si>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</si>
  <si>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</si>
  <si>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</si>
  <si>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</si>
  <si>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</si>
  <si>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</si>
  <si>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</si>
  <si>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</si>
  <si>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</si>
  <si>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</si>
  <si>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</si>
  <si>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</si>
  <si>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</si>
  <si>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</si>
  <si>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</si>
  <si>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</si>
  <si>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</si>
  <si>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</si>
  <si>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</si>
  <si>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</si>
  <si>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</si>
  <si>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</si>
  <si>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</si>
  <si>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</si>
  <si>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</si>
  <si>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</si>
  <si>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</si>
  <si>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</si>
  <si>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</si>
  <si>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</si>
  <si>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</si>
  <si>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</si>
  <si>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</si>
  <si>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</si>
  <si>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</si>
  <si>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</si>
  <si>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</si>
  <si>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</si>
  <si>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</si>
  <si>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</si>
  <si>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</si>
  <si>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</si>
  <si>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</si>
  <si>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</si>
  <si>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</si>
  <si>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</si>
  <si>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</si>
  <si>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</si>
  <si>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</si>
  <si>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</si>
  <si>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</si>
  <si>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</si>
  <si>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</si>
  <si>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</si>
  <si>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</si>
  <si>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</si>
  <si>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</si>
  <si>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</si>
  <si>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</si>
  <si>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</si>
  <si>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</si>
  <si>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</si>
  <si>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</si>
  <si>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</si>
  <si>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</si>
  <si>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</si>
  <si>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</si>
  <si>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</si>
  <si>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</si>
  <si>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</si>
  <si>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</si>
  <si>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</si>
  <si>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</si>
  <si>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</si>
  <si>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</si>
  <si>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</si>
  <si>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</si>
  <si>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</si>
  <si>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</si>
  <si>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</si>
  <si>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</si>
  <si>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</si>
  <si>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</si>
  <si>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</si>
  <si>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</si>
  <si>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</si>
  <si>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</si>
  <si>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</si>
  <si>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</si>
  <si>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</si>
  <si>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</si>
  <si>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</si>
  <si>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</si>
  <si>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</si>
  <si>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</si>
  <si>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</si>
  <si>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</si>
  <si>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</si>
  <si>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</si>
  <si>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</si>
  <si>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</si>
  <si>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</si>
  <si>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</si>
  <si>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</si>
  <si>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</si>
  <si>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</si>
  <si>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</si>
  <si>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</si>
  <si>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</si>
  <si>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</si>
  <si>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</si>
  <si>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</si>
  <si>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</si>
  <si>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</si>
  <si>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</si>
  <si>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</si>
  <si>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</si>
  <si>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</si>
  <si>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</si>
  <si>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</si>
  <si>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</si>
  <si>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</si>
  <si>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</si>
  <si>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</si>
  <si>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</si>
  <si>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</si>
  <si>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</si>
  <si>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</si>
  <si>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</si>
  <si>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</si>
  <si>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</si>
  <si>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</si>
  <si>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</si>
  <si>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</si>
  <si>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</si>
  <si>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</si>
  <si>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</si>
  <si>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</si>
  <si>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</si>
  <si>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</si>
  <si>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</si>
  <si>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</si>
  <si>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</si>
  <si>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</si>
  <si>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</si>
  <si>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</si>
  <si>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</si>
  <si>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</si>
  <si>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</si>
  <si>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</si>
  <si>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</si>
  <si>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</si>
  <si>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</si>
  <si>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</si>
  <si>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</si>
  <si>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</si>
  <si>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</si>
  <si>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</si>
  <si>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</si>
  <si>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</si>
  <si>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</si>
  <si>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</si>
  <si>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</si>
  <si>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</si>
  <si>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</si>
  <si>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</si>
  <si>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</si>
  <si>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</si>
  <si>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</si>
  <si>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</si>
  <si>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</si>
  <si>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</si>
  <si>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</si>
  <si>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</si>
  <si>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</si>
  <si>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</si>
  <si>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</si>
  <si>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</si>
  <si>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</si>
  <si>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</si>
  <si>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</si>
  <si>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</si>
  <si>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</si>
  <si>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</si>
  <si>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</si>
  <si>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</si>
  <si>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</si>
  <si>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</si>
  <si>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</si>
  <si>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</si>
  <si>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</si>
  <si>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</si>
  <si>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</si>
  <si>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</si>
  <si>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</si>
  <si>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</si>
  <si>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</si>
  <si>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</si>
  <si>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</si>
  <si>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</si>
  <si>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</si>
  <si>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</si>
  <si>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</si>
  <si>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</si>
  <si>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</si>
  <si>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</si>
  <si>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</si>
  <si>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</si>
  <si>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</si>
  <si>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</si>
  <si>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</si>
  <si>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</si>
  <si>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</si>
  <si>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</si>
  <si>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</si>
  <si>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</si>
  <si>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</si>
  <si>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</si>
  <si>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</si>
  <si>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</si>
  <si>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</si>
  <si>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</si>
  <si>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</si>
  <si>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</si>
  <si>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</si>
  <si>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</si>
  <si>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</si>
  <si>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</si>
  <si>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</si>
  <si>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</si>
  <si>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</si>
  <si>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</si>
  <si>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</si>
  <si>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</si>
  <si>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</si>
  <si>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</si>
  <si>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</si>
  <si>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</si>
  <si>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</si>
  <si>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</si>
  <si>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</si>
  <si>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</si>
  <si>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</si>
  <si>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</si>
  <si>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</si>
  <si>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</si>
  <si>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</si>
  <si>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</si>
  <si>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</si>
  <si>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</si>
  <si>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</si>
  <si>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</si>
  <si>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</si>
  <si>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</si>
  <si>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</si>
  <si>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</si>
  <si>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</si>
  <si>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</si>
  <si>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</si>
  <si>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</si>
  <si>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</si>
  <si>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</si>
  <si>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</si>
  <si>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</si>
  <si>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</si>
  <si>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</si>
  <si>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</si>
  <si>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</si>
  <si>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</si>
  <si>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</si>
  <si>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</si>
  <si>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</si>
  <si>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</si>
  <si>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</si>
  <si>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</si>
  <si>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</si>
  <si>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</si>
  <si>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</si>
  <si>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</si>
  <si>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</si>
  <si>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</si>
  <si>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</si>
  <si>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</si>
  <si>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</si>
  <si>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</si>
  <si>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</si>
  <si>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</si>
  <si>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</si>
  <si>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</si>
  <si>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</si>
  <si>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</si>
  <si>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</si>
  <si>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</si>
  <si>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</si>
  <si>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</si>
  <si>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</si>
  <si>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</si>
  <si>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</si>
  <si>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</si>
  <si>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</si>
  <si>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</si>
  <si>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</si>
  <si>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</si>
  <si>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</si>
  <si>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</si>
  <si>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</si>
  <si>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</si>
  <si>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</si>
  <si>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</si>
  <si>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</si>
  <si>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</si>
  <si>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</si>
  <si>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</si>
  <si>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</si>
  <si>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</si>
  <si>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</si>
  <si>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</si>
  <si>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</si>
  <si>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</si>
  <si>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</si>
  <si>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</si>
  <si>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</si>
  <si>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</si>
  <si>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</si>
  <si>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</si>
  <si>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</si>
  <si>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</si>
  <si>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</si>
  <si>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</si>
  <si>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</si>
  <si>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</si>
  <si>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</si>
  <si>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</si>
  <si>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</si>
  <si>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</si>
  <si>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</si>
  <si>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</si>
  <si>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</si>
  <si>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</si>
  <si>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</si>
  <si>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</si>
  <si>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</si>
  <si>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</si>
  <si>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</si>
  <si>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</si>
  <si>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</si>
  <si>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</si>
  <si>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</si>
  <si>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</si>
  <si>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</si>
  <si>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</si>
  <si>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</si>
  <si>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</si>
  <si>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</si>
  <si>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</si>
  <si>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</si>
  <si>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</si>
  <si>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</si>
  <si>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</si>
  <si>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</si>
  <si>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</si>
  <si>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</si>
  <si>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</si>
  <si>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</si>
  <si>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</si>
  <si>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</si>
  <si>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</si>
  <si>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</si>
  <si>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</si>
  <si>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</si>
  <si>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</si>
  <si>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</si>
  <si>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</si>
  <si>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</si>
  <si>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</si>
  <si>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</si>
  <si>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</si>
  <si>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</si>
  <si>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</si>
  <si>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</si>
  <si>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</si>
  <si>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</si>
  <si>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</si>
  <si>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</si>
  <si>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</si>
  <si>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</si>
  <si>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</si>
  <si>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</si>
  <si>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</si>
  <si>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</si>
  <si>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</si>
  <si>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</si>
  <si>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</si>
  <si>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</si>
  <si>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</si>
  <si>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</si>
  <si>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</si>
  <si>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</si>
  <si>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</si>
  <si>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</si>
  <si>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</si>
  <si>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</si>
  <si>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</si>
  <si>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</si>
  <si>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</si>
  <si>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</si>
  <si>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</si>
  <si>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</si>
  <si>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</si>
  <si>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Patronato de Explora</t>
  </si>
  <si>
    <t>TIIE</t>
  </si>
  <si>
    <t>Correspondiente del 01 de Enero al 31 de Diciembre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</si>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</sst>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D3" sqref="D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51" t="s">
        <v>650</v>
      </c>
      <c r="B1" s="151"/>
      <c r="C1" s="36" t="s">
        <v>179</v>
      </c>
      <c r="D1" s="37">
        <v>2021</v>
      </c>
    </row>
    <row r="2" spans="1:4" x14ac:dyDescent="0.2">
      <c r="A2" s="152" t="s">
        <v>485</v>
      </c>
      <c r="B2" s="152"/>
      <c r="C2" s="36" t="s">
        <v>181</v>
      </c>
      <c r="D2" s="39" t="s">
        <v>653</v>
      </c>
    </row>
    <row r="3" spans="1:4" x14ac:dyDescent="0.2">
      <c r="A3" s="153" t="s">
        <v>652</v>
      </c>
      <c r="B3" s="153"/>
      <c r="C3" s="36" t="s">
        <v>182</v>
      </c>
      <c r="D3" s="37">
        <v>4</v>
      </c>
    </row>
    <row r="4" spans="1:4" x14ac:dyDescent="0.2">
      <c r="A4" s="130" t="s">
        <v>649</v>
      </c>
      <c r="B4" s="130"/>
      <c r="C4" s="131"/>
      <c r="D4" s="132"/>
    </row>
    <row r="5" spans="1:4" ht="15" customHeight="1" x14ac:dyDescent="0.2">
      <c r="A5" s="24" t="s">
        <v>41</v>
      </c>
      <c r="B5" s="25" t="s">
        <v>42</v>
      </c>
    </row>
    <row r="6" spans="1:4" x14ac:dyDescent="0.2">
      <c r="A6" s="15"/>
      <c r="B6" s="16"/>
    </row>
    <row r="7" spans="1:4" x14ac:dyDescent="0.2">
      <c r="A7" s="17"/>
      <c r="B7" s="18" t="s">
        <v>45</v>
      </c>
    </row>
    <row r="8" spans="1:4" x14ac:dyDescent="0.2">
      <c r="A8" s="17"/>
      <c r="B8" s="18"/>
    </row>
    <row r="9" spans="1:4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x14ac:dyDescent="0.2">
      <c r="A11" s="64" t="s">
        <v>3</v>
      </c>
      <c r="B11" s="65" t="s">
        <v>4</v>
      </c>
      <c r="C11" s="125"/>
    </row>
    <row r="12" spans="1:4" x14ac:dyDescent="0.2">
      <c r="A12" s="64" t="s">
        <v>5</v>
      </c>
      <c r="B12" s="65" t="s">
        <v>6</v>
      </c>
      <c r="C12" s="125"/>
    </row>
    <row r="13" spans="1:4" x14ac:dyDescent="0.2">
      <c r="A13" s="64" t="s">
        <v>133</v>
      </c>
      <c r="B13" s="65" t="s">
        <v>601</v>
      </c>
      <c r="C13" s="125"/>
    </row>
    <row r="14" spans="1:4" x14ac:dyDescent="0.2">
      <c r="A14" s="64" t="s">
        <v>7</v>
      </c>
      <c r="B14" s="65" t="s">
        <v>597</v>
      </c>
      <c r="C14" s="125"/>
    </row>
    <row r="15" spans="1:4" x14ac:dyDescent="0.2">
      <c r="A15" s="64" t="s">
        <v>8</v>
      </c>
      <c r="B15" s="65" t="s">
        <v>132</v>
      </c>
      <c r="C15" s="125"/>
    </row>
    <row r="16" spans="1:4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4" t="s">
        <v>648</v>
      </c>
      <c r="B43" s="154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5" sqref="C5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8" t="str">
        <f>ESF!A1</f>
        <v>Patronato de Explora</v>
      </c>
      <c r="B1" s="159"/>
      <c r="C1" s="160"/>
    </row>
    <row r="2" spans="1:3" s="58" customFormat="1" ht="18" customHeight="1" x14ac:dyDescent="0.25">
      <c r="A2" s="161" t="s">
        <v>482</v>
      </c>
      <c r="B2" s="162"/>
      <c r="C2" s="163"/>
    </row>
    <row r="3" spans="1:3" s="58" customFormat="1" ht="18" customHeight="1" x14ac:dyDescent="0.25">
      <c r="A3" s="161" t="str">
        <f>ESF!A3</f>
        <v>Correspondiente del 01 de Enero al 31 de Diciembre</v>
      </c>
      <c r="B3" s="162"/>
      <c r="C3" s="163"/>
    </row>
    <row r="4" spans="1:3" s="60" customFormat="1" x14ac:dyDescent="0.2">
      <c r="A4" s="164" t="s">
        <v>478</v>
      </c>
      <c r="B4" s="165"/>
      <c r="C4" s="166"/>
    </row>
    <row r="5" spans="1:3" x14ac:dyDescent="0.2">
      <c r="A5" s="75" t="s">
        <v>517</v>
      </c>
      <c r="B5" s="75"/>
      <c r="C5" s="76">
        <v>32075611.07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32075611.07</v>
      </c>
    </row>
    <row r="22" spans="1:3" x14ac:dyDescent="0.2">
      <c r="B22" s="4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C5" sqref="C5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7" t="str">
        <f>ESF!A1</f>
        <v>Patronato de Explora</v>
      </c>
      <c r="B1" s="168"/>
      <c r="C1" s="169"/>
    </row>
    <row r="2" spans="1:3" s="61" customFormat="1" ht="18.95" customHeight="1" x14ac:dyDescent="0.25">
      <c r="A2" s="170" t="s">
        <v>483</v>
      </c>
      <c r="B2" s="171"/>
      <c r="C2" s="172"/>
    </row>
    <row r="3" spans="1:3" s="61" customFormat="1" ht="18.95" customHeight="1" x14ac:dyDescent="0.25">
      <c r="A3" s="170" t="str">
        <f>ESF!A3</f>
        <v>Correspondiente del 01 de Enero al 31 de Diciembre</v>
      </c>
      <c r="B3" s="171"/>
      <c r="C3" s="172"/>
    </row>
    <row r="4" spans="1:3" x14ac:dyDescent="0.2">
      <c r="A4" s="164" t="s">
        <v>478</v>
      </c>
      <c r="B4" s="165"/>
      <c r="C4" s="166"/>
    </row>
    <row r="5" spans="1:3" x14ac:dyDescent="0.2">
      <c r="A5" s="105" t="s">
        <v>530</v>
      </c>
      <c r="B5" s="75"/>
      <c r="C5" s="98">
        <v>38968197.490000002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0</v>
      </c>
    </row>
    <row r="31" spans="1:3" x14ac:dyDescent="0.2">
      <c r="A31" s="115" t="s">
        <v>552</v>
      </c>
      <c r="B31" s="97" t="s">
        <v>427</v>
      </c>
      <c r="C31" s="108">
        <v>0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38968197.490000002</v>
      </c>
    </row>
    <row r="41" spans="1:3" x14ac:dyDescent="0.2">
      <c r="B41" s="42" t="s">
        <v>648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7" t="str">
        <f>'Notas a los Edos Financieros'!A1</f>
        <v>Patronato de Explora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95" customHeight="1" x14ac:dyDescent="0.2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Anual</v>
      </c>
    </row>
    <row r="3" spans="1:10" ht="18.95" customHeight="1" x14ac:dyDescent="0.2">
      <c r="A3" s="157" t="str">
        <f>'Notas a los Edos Financieros'!A3</f>
        <v>Correspondiente del 01 de Enero al 31 de Diciembre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4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</row>
    <row r="36" spans="1:6" x14ac:dyDescent="0.2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 x14ac:dyDescent="0.2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 x14ac:dyDescent="0.2">
      <c r="A48" s="138"/>
    </row>
    <row r="49" spans="1:2" x14ac:dyDescent="0.2">
      <c r="A49" s="138"/>
      <c r="B4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4" t="s">
        <v>34</v>
      </c>
      <c r="B5" s="174"/>
      <c r="C5" s="174"/>
      <c r="D5" s="174"/>
      <c r="E5" s="17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5" t="s">
        <v>36</v>
      </c>
      <c r="C10" s="175"/>
      <c r="D10" s="175"/>
      <c r="E10" s="175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 x14ac:dyDescent="0.2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606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607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26" zoomScaleNormal="100" workbookViewId="0">
      <selection activeCell="C135" sqref="C135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5" t="str">
        <f>'Notas a los Edos Financieros'!A1</f>
        <v>Patronato de Explora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Anual</v>
      </c>
    </row>
    <row r="3" spans="1:8" s="38" customFormat="1" ht="18.95" customHeight="1" x14ac:dyDescent="0.25">
      <c r="A3" s="155" t="str">
        <f>'Notas a los Edos Financieros'!A3</f>
        <v>Correspondiente del 01 de Enero al 31 de Diciembre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4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10719156</v>
      </c>
      <c r="D8" s="42" t="s">
        <v>651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8491093.5999999996</v>
      </c>
      <c r="D15" s="46">
        <v>27114617.600000001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3839135.63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13000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1452285.84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f>SUM(C55:C61)</f>
        <v>119556406.27</v>
      </c>
      <c r="D54" s="46">
        <f t="shared" ref="D54:E54" si="0">SUM(D55:D61)</f>
        <v>1025515.99</v>
      </c>
      <c r="E54" s="46">
        <f t="shared" si="0"/>
        <v>3425316.36</v>
      </c>
    </row>
    <row r="55" spans="1:8" x14ac:dyDescent="0.2">
      <c r="A55" s="44">
        <v>1231</v>
      </c>
      <c r="B55" s="42" t="s">
        <v>216</v>
      </c>
      <c r="C55" s="46">
        <v>426412.5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79987620.879999995</v>
      </c>
      <c r="D57" s="46">
        <v>1025515.99</v>
      </c>
      <c r="E57" s="46">
        <v>3425316.36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39142372.890000001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f>SUM(C63:C70)</f>
        <v>99405345.919999987</v>
      </c>
      <c r="D62" s="46">
        <f t="shared" ref="D62:E62" si="1">SUM(D63:D70)</f>
        <v>11101911.860000001</v>
      </c>
      <c r="E62" s="46">
        <f t="shared" si="1"/>
        <v>29080983.199999999</v>
      </c>
    </row>
    <row r="63" spans="1:8" x14ac:dyDescent="0.2">
      <c r="A63" s="44">
        <v>1241</v>
      </c>
      <c r="B63" s="42" t="s">
        <v>224</v>
      </c>
      <c r="C63" s="46">
        <v>14051436.18</v>
      </c>
      <c r="D63" s="46">
        <v>1739200.6500000001</v>
      </c>
      <c r="E63" s="46">
        <v>8992634.5</v>
      </c>
    </row>
    <row r="64" spans="1:8" x14ac:dyDescent="0.2">
      <c r="A64" s="44">
        <v>1242</v>
      </c>
      <c r="B64" s="42" t="s">
        <v>225</v>
      </c>
      <c r="C64" s="46">
        <v>84725295.579999998</v>
      </c>
      <c r="D64" s="46">
        <v>9352677.4100000001</v>
      </c>
      <c r="E64" s="46">
        <v>19207518.039999999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346486.14</v>
      </c>
      <c r="D66" s="46">
        <v>0</v>
      </c>
      <c r="E66" s="46">
        <v>323988.13</v>
      </c>
    </row>
    <row r="67" spans="1:8" x14ac:dyDescent="0.2">
      <c r="A67" s="44">
        <v>1245</v>
      </c>
      <c r="B67" s="42" t="s">
        <v>228</v>
      </c>
      <c r="C67" s="46">
        <v>75369</v>
      </c>
      <c r="D67" s="46">
        <v>7536.96</v>
      </c>
      <c r="E67" s="46">
        <v>37056.61</v>
      </c>
    </row>
    <row r="68" spans="1:8" x14ac:dyDescent="0.2">
      <c r="A68" s="44">
        <v>1246</v>
      </c>
      <c r="B68" s="42" t="s">
        <v>229</v>
      </c>
      <c r="C68" s="46">
        <v>206759.02</v>
      </c>
      <c r="D68" s="46">
        <v>2496.84</v>
      </c>
      <c r="E68" s="46">
        <v>519785.92000000004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f>SUM(C75:C86)</f>
        <v>4374545.8899999997</v>
      </c>
      <c r="D74" s="46">
        <f t="shared" ref="D74:E74" si="2">SUM(D75:D86)</f>
        <v>623959.22</v>
      </c>
      <c r="E74" s="46">
        <f t="shared" si="2"/>
        <v>2498936.4299999997</v>
      </c>
    </row>
    <row r="75" spans="1:8" x14ac:dyDescent="0.2">
      <c r="A75" s="44">
        <v>1251</v>
      </c>
      <c r="B75" s="42" t="s">
        <v>234</v>
      </c>
      <c r="C75" s="46">
        <v>3419419.48</v>
      </c>
      <c r="D75" s="46">
        <v>507458.04</v>
      </c>
      <c r="E75" s="46">
        <v>1901761.45</v>
      </c>
    </row>
    <row r="76" spans="1:8" x14ac:dyDescent="0.2">
      <c r="A76" s="44">
        <v>1252</v>
      </c>
      <c r="B76" s="42" t="s">
        <v>235</v>
      </c>
      <c r="C76" s="46">
        <v>87767.07</v>
      </c>
      <c r="D76" s="46">
        <v>4265.5200000000004</v>
      </c>
      <c r="E76" s="46">
        <v>25277.279999999999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867359.34</v>
      </c>
      <c r="D78" s="46">
        <v>112235.66</v>
      </c>
      <c r="E78" s="46">
        <v>571897.69999999995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f>SUM(C104:C116)</f>
        <v>863625.55</v>
      </c>
      <c r="D103" s="46">
        <v>0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479532.82</v>
      </c>
      <c r="D104" s="46">
        <v>0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188846.44</v>
      </c>
      <c r="D105" s="46">
        <v>0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195246.29</v>
      </c>
      <c r="D110" s="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643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topLeftCell="A171" zoomScaleNormal="100" workbookViewId="0">
      <selection activeCell="C193" sqref="C193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2" t="str">
        <f>ESF!A1</f>
        <v>Patronato de Explora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2" t="s">
        <v>290</v>
      </c>
      <c r="B2" s="152"/>
      <c r="C2" s="152"/>
      <c r="D2" s="36" t="s">
        <v>181</v>
      </c>
      <c r="E2" s="47" t="str">
        <f>'Notas a los Edos Financieros'!D2</f>
        <v>Anual</v>
      </c>
    </row>
    <row r="3" spans="1:5" s="38" customFormat="1" ht="18.95" customHeight="1" x14ac:dyDescent="0.25">
      <c r="A3" s="152" t="str">
        <f>ESF!A3</f>
        <v>Correspondiente del 01 de Enero al 31 de Diciembre</v>
      </c>
      <c r="B3" s="152"/>
      <c r="C3" s="152"/>
      <c r="D3" s="36" t="s">
        <v>182</v>
      </c>
      <c r="E3" s="47">
        <f>'Notas a los Edos Financieros'!D3</f>
        <v>4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f>SUM(C9:C54)</f>
        <v>4020711.68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4020711.68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f>SUM(C59:C69)</f>
        <v>26659235.559999999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0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0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26659235.559999999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f>SUM(C74:C94)</f>
        <v>1395663.83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1075946.3700000001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319717.46000000002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f>+C99+C185+C218</f>
        <v>38968197.489999995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f>+C100+C107+C117</f>
        <v>26216810.419999994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f>SUM(C101:C106)</f>
        <v>14696938.259999998</v>
      </c>
      <c r="D100" s="74">
        <f t="shared" ref="D100:D163" si="0">C100/$C$99</f>
        <v>0.56059215535953066</v>
      </c>
      <c r="E100" s="70"/>
    </row>
    <row r="101" spans="1:5" x14ac:dyDescent="0.2">
      <c r="A101" s="72">
        <v>5111</v>
      </c>
      <c r="B101" s="70" t="s">
        <v>349</v>
      </c>
      <c r="C101" s="73">
        <v>7675662.6399999997</v>
      </c>
      <c r="D101" s="74">
        <f t="shared" si="0"/>
        <v>0.29277637199315726</v>
      </c>
      <c r="E101" s="70"/>
    </row>
    <row r="102" spans="1:5" x14ac:dyDescent="0.2">
      <c r="A102" s="72">
        <v>5112</v>
      </c>
      <c r="B102" s="70" t="s">
        <v>350</v>
      </c>
      <c r="C102" s="73">
        <v>1000742.96</v>
      </c>
      <c r="D102" s="74">
        <f t="shared" si="0"/>
        <v>3.8171804425017469E-2</v>
      </c>
      <c r="E102" s="70"/>
    </row>
    <row r="103" spans="1:5" x14ac:dyDescent="0.2">
      <c r="A103" s="72">
        <v>5113</v>
      </c>
      <c r="B103" s="70" t="s">
        <v>351</v>
      </c>
      <c r="C103" s="73">
        <v>737876.47</v>
      </c>
      <c r="D103" s="74">
        <f t="shared" si="0"/>
        <v>2.8145165570450052E-2</v>
      </c>
      <c r="E103" s="70"/>
    </row>
    <row r="104" spans="1:5" x14ac:dyDescent="0.2">
      <c r="A104" s="72">
        <v>5114</v>
      </c>
      <c r="B104" s="70" t="s">
        <v>352</v>
      </c>
      <c r="C104" s="73">
        <v>2418717.88</v>
      </c>
      <c r="D104" s="74">
        <f t="shared" si="0"/>
        <v>9.225828166170949E-2</v>
      </c>
      <c r="E104" s="70"/>
    </row>
    <row r="105" spans="1:5" x14ac:dyDescent="0.2">
      <c r="A105" s="72">
        <v>5115</v>
      </c>
      <c r="B105" s="70" t="s">
        <v>353</v>
      </c>
      <c r="C105" s="73">
        <v>1342953.11</v>
      </c>
      <c r="D105" s="74">
        <f t="shared" si="0"/>
        <v>5.1224885426012869E-2</v>
      </c>
      <c r="E105" s="70"/>
    </row>
    <row r="106" spans="1:5" x14ac:dyDescent="0.2">
      <c r="A106" s="72">
        <v>5116</v>
      </c>
      <c r="B106" s="70" t="s">
        <v>354</v>
      </c>
      <c r="C106" s="73">
        <v>1520985.2</v>
      </c>
      <c r="D106" s="74">
        <f t="shared" si="0"/>
        <v>5.8015646283183529E-2</v>
      </c>
      <c r="E106" s="70"/>
    </row>
    <row r="107" spans="1:5" x14ac:dyDescent="0.2">
      <c r="A107" s="72">
        <v>5120</v>
      </c>
      <c r="B107" s="70" t="s">
        <v>355</v>
      </c>
      <c r="C107" s="73">
        <f>SUM(C108:C116)</f>
        <v>1958660.7</v>
      </c>
      <c r="D107" s="74">
        <f t="shared" si="0"/>
        <v>7.4710106554602015E-2</v>
      </c>
      <c r="E107" s="70"/>
    </row>
    <row r="108" spans="1:5" x14ac:dyDescent="0.2">
      <c r="A108" s="72">
        <v>5121</v>
      </c>
      <c r="B108" s="70" t="s">
        <v>356</v>
      </c>
      <c r="C108" s="73">
        <v>571767.54</v>
      </c>
      <c r="D108" s="74">
        <f t="shared" si="0"/>
        <v>2.1809195353673393E-2</v>
      </c>
      <c r="E108" s="70"/>
    </row>
    <row r="109" spans="1:5" x14ac:dyDescent="0.2">
      <c r="A109" s="72">
        <v>5122</v>
      </c>
      <c r="B109" s="70" t="s">
        <v>357</v>
      </c>
      <c r="C109" s="73">
        <v>0</v>
      </c>
      <c r="D109" s="74">
        <f t="shared" si="0"/>
        <v>0</v>
      </c>
      <c r="E109" s="70"/>
    </row>
    <row r="110" spans="1:5" x14ac:dyDescent="0.2">
      <c r="A110" s="72">
        <v>5123</v>
      </c>
      <c r="B110" s="70" t="s">
        <v>358</v>
      </c>
      <c r="C110" s="73">
        <v>166565.14000000001</v>
      </c>
      <c r="D110" s="74">
        <f t="shared" si="0"/>
        <v>6.3533716471067215E-3</v>
      </c>
      <c r="E110" s="70"/>
    </row>
    <row r="111" spans="1:5" x14ac:dyDescent="0.2">
      <c r="A111" s="72">
        <v>5124</v>
      </c>
      <c r="B111" s="70" t="s">
        <v>359</v>
      </c>
      <c r="C111" s="73">
        <v>778674.86</v>
      </c>
      <c r="D111" s="74">
        <f t="shared" si="0"/>
        <v>2.970135754599549E-2</v>
      </c>
      <c r="E111" s="70"/>
    </row>
    <row r="112" spans="1:5" x14ac:dyDescent="0.2">
      <c r="A112" s="72">
        <v>5125</v>
      </c>
      <c r="B112" s="70" t="s">
        <v>360</v>
      </c>
      <c r="C112" s="73">
        <v>12083.52</v>
      </c>
      <c r="D112" s="74">
        <f t="shared" si="0"/>
        <v>4.6090732649849185E-4</v>
      </c>
      <c r="E112" s="70"/>
    </row>
    <row r="113" spans="1:5" x14ac:dyDescent="0.2">
      <c r="A113" s="72">
        <v>5126</v>
      </c>
      <c r="B113" s="70" t="s">
        <v>361</v>
      </c>
      <c r="C113" s="73">
        <v>168733.49</v>
      </c>
      <c r="D113" s="74">
        <f t="shared" si="0"/>
        <v>6.4360800302113953E-3</v>
      </c>
      <c r="E113" s="70"/>
    </row>
    <row r="114" spans="1:5" x14ac:dyDescent="0.2">
      <c r="A114" s="72">
        <v>5127</v>
      </c>
      <c r="B114" s="70" t="s">
        <v>362</v>
      </c>
      <c r="C114" s="73">
        <v>29977.17</v>
      </c>
      <c r="D114" s="74">
        <f t="shared" si="0"/>
        <v>1.14343314536582E-3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230858.98</v>
      </c>
      <c r="D116" s="74">
        <f t="shared" si="0"/>
        <v>8.8057615057507092E-3</v>
      </c>
      <c r="E116" s="70"/>
    </row>
    <row r="117" spans="1:5" x14ac:dyDescent="0.2">
      <c r="A117" s="72">
        <v>5130</v>
      </c>
      <c r="B117" s="70" t="s">
        <v>365</v>
      </c>
      <c r="C117" s="73">
        <f>SUM(C118:C126)</f>
        <v>9561211.459999999</v>
      </c>
      <c r="D117" s="74">
        <f t="shared" si="0"/>
        <v>0.36469773808586747</v>
      </c>
      <c r="E117" s="70"/>
    </row>
    <row r="118" spans="1:5" x14ac:dyDescent="0.2">
      <c r="A118" s="72">
        <v>5131</v>
      </c>
      <c r="B118" s="70" t="s">
        <v>366</v>
      </c>
      <c r="C118" s="73">
        <v>675626.69</v>
      </c>
      <c r="D118" s="74">
        <f t="shared" si="0"/>
        <v>2.5770743243601641E-2</v>
      </c>
      <c r="E118" s="70"/>
    </row>
    <row r="119" spans="1:5" x14ac:dyDescent="0.2">
      <c r="A119" s="72">
        <v>5132</v>
      </c>
      <c r="B119" s="70" t="s">
        <v>367</v>
      </c>
      <c r="C119" s="73">
        <v>115500</v>
      </c>
      <c r="D119" s="74">
        <f t="shared" si="0"/>
        <v>4.4055702486176049E-3</v>
      </c>
      <c r="E119" s="70"/>
    </row>
    <row r="120" spans="1:5" x14ac:dyDescent="0.2">
      <c r="A120" s="72">
        <v>5133</v>
      </c>
      <c r="B120" s="70" t="s">
        <v>368</v>
      </c>
      <c r="C120" s="73">
        <v>2031442.74</v>
      </c>
      <c r="D120" s="74">
        <f t="shared" si="0"/>
        <v>7.7486265775880775E-2</v>
      </c>
      <c r="E120" s="70"/>
    </row>
    <row r="121" spans="1:5" x14ac:dyDescent="0.2">
      <c r="A121" s="72">
        <v>5134</v>
      </c>
      <c r="B121" s="70" t="s">
        <v>369</v>
      </c>
      <c r="C121" s="73">
        <v>529243.93999999994</v>
      </c>
      <c r="D121" s="74">
        <f t="shared" si="0"/>
        <v>2.0187197890261133E-2</v>
      </c>
      <c r="E121" s="70"/>
    </row>
    <row r="122" spans="1:5" x14ac:dyDescent="0.2">
      <c r="A122" s="72">
        <v>5135</v>
      </c>
      <c r="B122" s="70" t="s">
        <v>370</v>
      </c>
      <c r="C122" s="73">
        <v>2270132.27</v>
      </c>
      <c r="D122" s="74">
        <f t="shared" si="0"/>
        <v>8.659071159427488E-2</v>
      </c>
      <c r="E122" s="70"/>
    </row>
    <row r="123" spans="1:5" x14ac:dyDescent="0.2">
      <c r="A123" s="72">
        <v>5136</v>
      </c>
      <c r="B123" s="70" t="s">
        <v>371</v>
      </c>
      <c r="C123" s="73">
        <v>205954.1</v>
      </c>
      <c r="D123" s="74">
        <f t="shared" si="0"/>
        <v>7.8558030782754553E-3</v>
      </c>
      <c r="E123" s="70"/>
    </row>
    <row r="124" spans="1:5" x14ac:dyDescent="0.2">
      <c r="A124" s="72">
        <v>5137</v>
      </c>
      <c r="B124" s="70" t="s">
        <v>372</v>
      </c>
      <c r="C124" s="73">
        <v>153300.09</v>
      </c>
      <c r="D124" s="74">
        <f t="shared" si="0"/>
        <v>5.8473966719861581E-3</v>
      </c>
      <c r="E124" s="70"/>
    </row>
    <row r="125" spans="1:5" x14ac:dyDescent="0.2">
      <c r="A125" s="72">
        <v>5138</v>
      </c>
      <c r="B125" s="70" t="s">
        <v>373</v>
      </c>
      <c r="C125" s="73">
        <v>95939.16</v>
      </c>
      <c r="D125" s="74">
        <f t="shared" si="0"/>
        <v>3.6594520257434131E-3</v>
      </c>
      <c r="E125" s="70"/>
    </row>
    <row r="126" spans="1:5" x14ac:dyDescent="0.2">
      <c r="A126" s="72">
        <v>5139</v>
      </c>
      <c r="B126" s="70" t="s">
        <v>374</v>
      </c>
      <c r="C126" s="73">
        <v>3484072.47</v>
      </c>
      <c r="D126" s="74">
        <f t="shared" si="0"/>
        <v>0.13289459755722646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f>SUM(C186:C217)</f>
        <v>12751387.07</v>
      </c>
      <c r="D185" s="74">
        <f t="shared" si="1"/>
        <v>0.48638209094544776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1025515.99</v>
      </c>
      <c r="D189" s="74">
        <f t="shared" si="1"/>
        <v>3.9116733636585535E-2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11101911.859999999</v>
      </c>
      <c r="D191" s="74">
        <f t="shared" si="1"/>
        <v>0.42346539041723757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623959.22</v>
      </c>
      <c r="D193" s="74">
        <f t="shared" si="1"/>
        <v>2.3799966891624648E-2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644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645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645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7" t="str">
        <f>ESF!A1</f>
        <v>Patronato de Explora</v>
      </c>
      <c r="B1" s="157"/>
      <c r="C1" s="157"/>
      <c r="D1" s="49" t="s">
        <v>179</v>
      </c>
      <c r="E1" s="50">
        <f>'Notas a los Edos Financieros'!D1</f>
        <v>2021</v>
      </c>
    </row>
    <row r="2" spans="1:5" ht="18.95" customHeight="1" x14ac:dyDescent="0.2">
      <c r="A2" s="157" t="s">
        <v>454</v>
      </c>
      <c r="B2" s="157"/>
      <c r="C2" s="157"/>
      <c r="D2" s="49" t="s">
        <v>181</v>
      </c>
      <c r="E2" s="50" t="str">
        <f>'Notas a los Edos Financieros'!D2</f>
        <v>Anual</v>
      </c>
    </row>
    <row r="3" spans="1:5" ht="18.95" customHeight="1" x14ac:dyDescent="0.2">
      <c r="A3" s="157" t="str">
        <f>ESF!A3</f>
        <v>Correspondiente del 01 de Enero al 31 de Diciembre</v>
      </c>
      <c r="B3" s="157"/>
      <c r="C3" s="15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0</v>
      </c>
    </row>
    <row r="9" spans="1:5" x14ac:dyDescent="0.2">
      <c r="A9" s="55">
        <v>3120</v>
      </c>
      <c r="B9" s="51" t="s">
        <v>455</v>
      </c>
      <c r="C9" s="56">
        <v>42480346.960000001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-6892586.4199999999</v>
      </c>
    </row>
    <row r="15" spans="1:5" x14ac:dyDescent="0.2">
      <c r="A15" s="55">
        <v>3220</v>
      </c>
      <c r="B15" s="51" t="s">
        <v>459</v>
      </c>
      <c r="C15" s="56">
        <v>185506544.75999999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646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topLeftCell="A58" workbookViewId="0">
      <selection activeCell="C101" sqref="C101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7" t="str">
        <f>ESF!A1</f>
        <v>Patronato de Explora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57" t="s">
        <v>472</v>
      </c>
      <c r="B2" s="157"/>
      <c r="C2" s="157"/>
      <c r="D2" s="49" t="s">
        <v>181</v>
      </c>
      <c r="E2" s="50" t="str">
        <f>'Notas a los Edos Financieros'!D2</f>
        <v>Anual</v>
      </c>
    </row>
    <row r="3" spans="1:5" s="57" customFormat="1" ht="18.95" customHeight="1" x14ac:dyDescent="0.25">
      <c r="A3" s="157" t="str">
        <f>ESF!A3</f>
        <v>Correspondiente del 01 de Enero al 31 de Diciembre</v>
      </c>
      <c r="B3" s="157"/>
      <c r="C3" s="157"/>
      <c r="D3" s="49" t="s">
        <v>182</v>
      </c>
      <c r="E3" s="50">
        <f>'Notas a los Edos Financieros'!D3</f>
        <v>4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615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63252.5</v>
      </c>
      <c r="D8" s="56">
        <v>48936</v>
      </c>
    </row>
    <row r="9" spans="1:5" x14ac:dyDescent="0.2">
      <c r="A9" s="55">
        <v>1112</v>
      </c>
      <c r="B9" s="51" t="s">
        <v>474</v>
      </c>
      <c r="C9" s="56">
        <v>8831227.7799999993</v>
      </c>
      <c r="D9" s="56">
        <v>58085425.25</v>
      </c>
    </row>
    <row r="10" spans="1:5" x14ac:dyDescent="0.2">
      <c r="A10" s="55">
        <v>1113</v>
      </c>
      <c r="B10" s="51" t="s">
        <v>475</v>
      </c>
      <c r="C10" s="56">
        <v>0</v>
      </c>
      <c r="D10" s="56">
        <v>0</v>
      </c>
    </row>
    <row r="11" spans="1:5" x14ac:dyDescent="0.2">
      <c r="A11" s="55">
        <v>1114</v>
      </c>
      <c r="B11" s="51" t="s">
        <v>184</v>
      </c>
      <c r="C11" s="56">
        <v>10719156</v>
      </c>
      <c r="D11" s="56">
        <v>18312209.469999999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0</v>
      </c>
      <c r="D13" s="56">
        <v>0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610</v>
      </c>
      <c r="C15" s="124">
        <v>0</v>
      </c>
      <c r="D15" s="124">
        <v>0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615</v>
      </c>
      <c r="C19" s="129" t="s">
        <v>612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119556406.27</v>
      </c>
      <c r="D20" s="124">
        <f>SUM(D21:D27)</f>
        <v>38547589.339999996</v>
      </c>
    </row>
    <row r="21" spans="1:4" x14ac:dyDescent="0.2">
      <c r="A21" s="55">
        <v>1231</v>
      </c>
      <c r="B21" s="51" t="s">
        <v>216</v>
      </c>
      <c r="C21" s="56">
        <v>426412.5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79987620.879999995</v>
      </c>
      <c r="D23" s="56">
        <v>9226421.9900000002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39142372.890000001</v>
      </c>
      <c r="D26" s="56">
        <v>29321167.349999998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99405345.919999987</v>
      </c>
      <c r="D28" s="124">
        <f>SUM(D29:D36)</f>
        <v>41466733.290000007</v>
      </c>
    </row>
    <row r="29" spans="1:4" x14ac:dyDescent="0.2">
      <c r="A29" s="55">
        <v>1241</v>
      </c>
      <c r="B29" s="51" t="s">
        <v>224</v>
      </c>
      <c r="C29" s="56">
        <v>14051436.18</v>
      </c>
      <c r="D29" s="56">
        <v>219828.95</v>
      </c>
    </row>
    <row r="30" spans="1:4" x14ac:dyDescent="0.2">
      <c r="A30" s="55">
        <v>1242</v>
      </c>
      <c r="B30" s="51" t="s">
        <v>225</v>
      </c>
      <c r="C30" s="56">
        <v>84725295.579999998</v>
      </c>
      <c r="D30" s="56">
        <v>41246904.340000004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346486.14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75369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206759.02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4374545.8899999997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3419419.48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87767.07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867359.34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613</v>
      </c>
      <c r="C43" s="124">
        <f>C20+C28+C37</f>
        <v>223336298.07999998</v>
      </c>
      <c r="D43" s="124">
        <f>D20+D28+D37</f>
        <v>80014322.629999995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615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611</v>
      </c>
      <c r="C47" s="124">
        <v>-6892586.4199999999</v>
      </c>
      <c r="D47" s="124">
        <v>84440334.120000005</v>
      </c>
    </row>
    <row r="48" spans="1:4" x14ac:dyDescent="0.2">
      <c r="A48" s="55"/>
      <c r="B48" s="140" t="s">
        <v>616</v>
      </c>
      <c r="C48" s="124">
        <f>+C49+C61+C93+C96</f>
        <v>13419766.33</v>
      </c>
      <c r="D48" s="124">
        <f>+D49+D61+D93+D96</f>
        <v>8214294.6900000004</v>
      </c>
    </row>
    <row r="49" spans="1:4" x14ac:dyDescent="0.2">
      <c r="A49" s="62">
        <v>5400</v>
      </c>
      <c r="B49" s="63" t="s">
        <v>412</v>
      </c>
      <c r="C49" s="124">
        <f>SUM(C50:C60)</f>
        <v>0</v>
      </c>
      <c r="D49" s="124">
        <f>SUM(D50:D60)</f>
        <v>0</v>
      </c>
    </row>
    <row r="50" spans="1:4" x14ac:dyDescent="0.2">
      <c r="A50" s="55">
        <v>5410</v>
      </c>
      <c r="B50" s="51" t="s">
        <v>620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621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622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623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623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624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12751387.07</v>
      </c>
      <c r="D61" s="124">
        <f>SUM(D62:D92)</f>
        <v>7734367.6500000004</v>
      </c>
    </row>
    <row r="62" spans="1:4" x14ac:dyDescent="0.2">
      <c r="A62" s="55">
        <v>5510</v>
      </c>
      <c r="B62" s="51" t="s">
        <v>427</v>
      </c>
      <c r="C62" s="56">
        <v>0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1025515.99</v>
      </c>
      <c r="D65" s="56">
        <v>937344.14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11101911.859999999</v>
      </c>
      <c r="D67" s="56">
        <v>6161178.0700000003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623959.22</v>
      </c>
      <c r="D69" s="56">
        <v>635845.43999999994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625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SUM(C94:C95)</f>
        <v>0</v>
      </c>
      <c r="D93" s="124">
        <f>SUM(D94:D95)</f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617</v>
      </c>
      <c r="C96" s="124">
        <f>SUM(C97:C101)</f>
        <v>668379.26</v>
      </c>
      <c r="D96" s="124">
        <f>SUM(D97:D101)</f>
        <v>479927.03999999998</v>
      </c>
    </row>
    <row r="97" spans="1:4" x14ac:dyDescent="0.2">
      <c r="A97" s="55">
        <v>2111</v>
      </c>
      <c r="B97" s="51" t="s">
        <v>626</v>
      </c>
      <c r="C97" s="56">
        <v>479532.82</v>
      </c>
      <c r="D97" s="56">
        <v>441409.04</v>
      </c>
    </row>
    <row r="98" spans="1:4" x14ac:dyDescent="0.2">
      <c r="A98" s="55">
        <v>2112</v>
      </c>
      <c r="B98" s="51" t="s">
        <v>627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628</v>
      </c>
      <c r="C99" s="56">
        <v>188846.44</v>
      </c>
      <c r="D99" s="56">
        <v>38518</v>
      </c>
    </row>
    <row r="100" spans="1:4" x14ac:dyDescent="0.2">
      <c r="A100" s="55">
        <v>2115</v>
      </c>
      <c r="B100" s="51" t="s">
        <v>630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629</v>
      </c>
      <c r="C101" s="56">
        <v>0</v>
      </c>
      <c r="D101" s="56">
        <v>0</v>
      </c>
    </row>
    <row r="102" spans="1:4" x14ac:dyDescent="0.2">
      <c r="A102" s="55"/>
      <c r="B102" s="140" t="s">
        <v>618</v>
      </c>
      <c r="C102" s="124">
        <f>+C103</f>
        <v>8491093.5999999996</v>
      </c>
      <c r="D102" s="124">
        <f>+D103</f>
        <v>27114617.600000001</v>
      </c>
    </row>
    <row r="103" spans="1:4" x14ac:dyDescent="0.2">
      <c r="A103" s="62">
        <v>1120</v>
      </c>
      <c r="B103" s="141" t="s">
        <v>619</v>
      </c>
      <c r="C103" s="124">
        <f>SUM(C104:C112)</f>
        <v>8491093.5999999996</v>
      </c>
      <c r="D103" s="124">
        <f>SUM(D104:D112)</f>
        <v>27114617.600000001</v>
      </c>
    </row>
    <row r="104" spans="1:4" x14ac:dyDescent="0.2">
      <c r="A104" s="55">
        <v>1124</v>
      </c>
      <c r="B104" s="139" t="s">
        <v>635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636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637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638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639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640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632</v>
      </c>
      <c r="C110" s="56">
        <v>168664</v>
      </c>
      <c r="D110" s="56">
        <f>28953.6+52664</f>
        <v>81617.600000000006</v>
      </c>
    </row>
    <row r="111" spans="1:4" x14ac:dyDescent="0.2">
      <c r="A111" s="55">
        <v>1122</v>
      </c>
      <c r="B111" s="139" t="s">
        <v>633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634</v>
      </c>
      <c r="C112" s="56">
        <v>8322429.5999999996</v>
      </c>
      <c r="D112" s="56">
        <v>27033000</v>
      </c>
    </row>
    <row r="113" spans="1:4" x14ac:dyDescent="0.2">
      <c r="A113" s="55"/>
      <c r="B113" s="143" t="s">
        <v>631</v>
      </c>
      <c r="C113" s="124">
        <f>C47+C48-C102</f>
        <v>-1963913.6899999995</v>
      </c>
      <c r="D113" s="124">
        <f>D47+D48-D102</f>
        <v>65540011.210000001</v>
      </c>
    </row>
    <row r="115" spans="1:4" x14ac:dyDescent="0.2">
      <c r="B115" s="42" t="s">
        <v>648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614</v>
      </c>
    </row>
    <row r="6" spans="1:2" ht="14.1" customHeight="1" x14ac:dyDescent="0.2">
      <c r="B6" s="29" t="s">
        <v>641</v>
      </c>
    </row>
    <row r="7" spans="1:2" ht="14.1" customHeight="1" x14ac:dyDescent="0.2">
      <c r="B7" s="29" t="s">
        <v>609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642</v>
      </c>
    </row>
    <row r="14" spans="1:2" x14ac:dyDescent="0.2">
      <c r="B14" s="29" t="s">
        <v>609</v>
      </c>
    </row>
    <row r="16" spans="1:2" ht="22.5" x14ac:dyDescent="0.2">
      <c r="A16" s="137" t="s">
        <v>608</v>
      </c>
      <c r="B16" s="136" t="s">
        <v>647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ACCESOE</cp:lastModifiedBy>
  <cp:lastPrinted>2020-02-04T18:43:53Z</cp:lastPrinted>
  <dcterms:created xsi:type="dcterms:W3CDTF">2012-12-11T20:36:24Z</dcterms:created>
  <dcterms:modified xsi:type="dcterms:W3CDTF">2022-02-07T23:28:45Z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